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almadge\WeNeedaVacation.com\team - Documents\Homeowner\Realtor\2020\Base Dox and templates\"/>
    </mc:Choice>
  </mc:AlternateContent>
  <bookViews>
    <workbookView xWindow="0" yWindow="0" windowWidth="11070" windowHeight="7680" tabRatio="767"/>
  </bookViews>
  <sheets>
    <sheet name="Fixed period" sheetId="3" r:id="rId1"/>
    <sheet name="Hidden" sheetId="2" r:id="rId2"/>
  </sheets>
  <definedNames>
    <definedName name="BaseDlrs">'Fixed period'!$M1</definedName>
    <definedName name="CostPerExtraPix">'Fixed period'!$M$9</definedName>
    <definedName name="CostPerListing">'Fixed period'!$K$28</definedName>
    <definedName name="CostToAddListing">Hidden!$B$33</definedName>
    <definedName name="CostToExtendListing">Hidden!$B$34</definedName>
    <definedName name="DlrsPerMonth">'Fixed period'!$N1</definedName>
    <definedName name="EndDate">Hidden!$B$10</definedName>
    <definedName name="ExtraCostPerListing">Hidden!$B$33</definedName>
    <definedName name="ExtraPix" localSheetId="0">'Fixed period'!$C$9</definedName>
    <definedName name="InitialMonth">Hidden!$B$2</definedName>
    <definedName name="InvoiceNotQuote">Hidden!$B$36</definedName>
    <definedName name="MaxListings">'Fixed period'!$P1</definedName>
    <definedName name="MinListings">'Fixed period'!$O1</definedName>
    <definedName name="MonthList">Hidden!$A$2:$A$8</definedName>
    <definedName name="MonthPick">Hidden!$C$2</definedName>
    <definedName name="MonthsChosen">Hidden!$C$5</definedName>
    <definedName name="NumProperties" localSheetId="0">'Fixed period'!$C$5</definedName>
    <definedName name="PixOption">Hidden!$B$35</definedName>
    <definedName name="QuoteDate">'Fixed period'!$K$2</definedName>
    <definedName name="StartDate">'Fixed period'!$C$7</definedName>
    <definedName name="Yes">Hidden!$A$22</definedName>
    <definedName name="YesNo1">Hidden!$A$13:$A$14</definedName>
    <definedName name="YesNo1Pick">Hidden!$C$13</definedName>
    <definedName name="YesNo2">Hidden!$A$17:$A$18</definedName>
    <definedName name="YesNo2Pick">Hidden!$C$17</definedName>
    <definedName name="YesNo3">Hidden!$A$21:$A$22</definedName>
    <definedName name="YesNo3Pick">Hidden!$C$21</definedName>
    <definedName name="YesNo4">Hidden!$A$27:$A$28</definedName>
    <definedName name="YesNo4Pick">Hidden!$C$27</definedName>
  </definedNames>
  <calcPr calcId="152511" calcMode="autoNoTable"/>
</workbook>
</file>

<file path=xl/calcChain.xml><?xml version="1.0" encoding="utf-8"?>
<calcChain xmlns="http://schemas.openxmlformats.org/spreadsheetml/2006/main">
  <c r="E23" i="3" l="1"/>
  <c r="E22" i="3"/>
  <c r="E21" i="3"/>
  <c r="F1" i="3" l="1"/>
  <c r="C14" i="3" l="1"/>
  <c r="M26" i="3" l="1"/>
  <c r="N26" i="3"/>
  <c r="O26" i="3"/>
  <c r="P26" i="3"/>
  <c r="O23" i="3" l="1"/>
  <c r="O22" i="3"/>
  <c r="C32" i="3" l="1"/>
  <c r="C30" i="3"/>
  <c r="E24" i="3" l="1"/>
  <c r="C5" i="2" l="1"/>
  <c r="A3" i="2"/>
  <c r="A4" i="2"/>
  <c r="A5" i="2"/>
  <c r="A6" i="2"/>
  <c r="A7" i="2"/>
  <c r="A8" i="2"/>
  <c r="A2" i="2"/>
  <c r="K23" i="3" l="1"/>
  <c r="K24" i="3"/>
  <c r="M9" i="3"/>
  <c r="E9" i="3" s="1"/>
  <c r="K21" i="3"/>
  <c r="K22" i="3"/>
  <c r="R22" i="3" s="1"/>
  <c r="B10" i="2"/>
  <c r="E7" i="3" s="1"/>
  <c r="L26" i="3" l="1"/>
  <c r="J28" i="3" l="1"/>
  <c r="R26" i="3"/>
  <c r="K28" i="3"/>
  <c r="B31" i="2" l="1"/>
  <c r="B32" i="2" s="1"/>
  <c r="B33" i="2"/>
  <c r="C12" i="3" s="1"/>
</calcChain>
</file>

<file path=xl/sharedStrings.xml><?xml version="1.0" encoding="utf-8"?>
<sst xmlns="http://schemas.openxmlformats.org/spreadsheetml/2006/main" count="44" uniqueCount="38">
  <si>
    <t>MonthList</t>
  </si>
  <si>
    <t>MonthPick</t>
  </si>
  <si>
    <t>MonthsChosen</t>
  </si>
  <si>
    <t>YesNo1</t>
  </si>
  <si>
    <t>Yes</t>
  </si>
  <si>
    <t>No</t>
  </si>
  <si>
    <t>YesNo1Pick</t>
  </si>
  <si>
    <t>YesNo2</t>
  </si>
  <si>
    <t>YesNo2Pick</t>
  </si>
  <si>
    <t>asvr</t>
  </si>
  <si>
    <t>TOTAL DUE</t>
  </si>
  <si>
    <t>YesNo3</t>
  </si>
  <si>
    <t>YesNo3Pick</t>
  </si>
  <si>
    <t>YesNo4</t>
  </si>
  <si>
    <t>YesNo4Pick</t>
  </si>
  <si>
    <t>EndDate</t>
  </si>
  <si>
    <t>Yellow fields are changeable.</t>
  </si>
  <si>
    <t>Mailing address: 30 Mayo Road, Wellesley, MA 02482</t>
  </si>
  <si>
    <t>Revisions</t>
  </si>
  <si>
    <t>PixIncluded</t>
  </si>
  <si>
    <t>ADDITIONAL TERMS:</t>
  </si>
  <si>
    <t xml:space="preserve">Please fill in the following fields in yellow. Costs are calculated below.  </t>
  </si>
  <si>
    <r>
      <t xml:space="preserve">Number of </t>
    </r>
    <r>
      <rPr>
        <b/>
        <sz val="9"/>
        <rFont val="Arial"/>
        <family val="2"/>
      </rPr>
      <t>months</t>
    </r>
    <r>
      <rPr>
        <sz val="9"/>
        <rFont val="Arial"/>
        <family val="2"/>
      </rPr>
      <t xml:space="preserve"> (Select between 6 and 12. All listings start and end on the same day.)</t>
    </r>
  </si>
  <si>
    <t>2. New or existing listings may replace active listings.  This is called a "rotation" and is free of charge.</t>
  </si>
  <si>
    <t>Your cost is calculated below:</t>
  </si>
  <si>
    <t>Cost breakdown:</t>
  </si>
  <si>
    <t>Reminder: all listings come with 14 pictures. If you want more, fill out  item 4.</t>
  </si>
  <si>
    <t>Quoted:</t>
  </si>
  <si>
    <t xml:space="preserve"> Name:</t>
  </si>
  <si>
    <t>CostToAddListing</t>
  </si>
  <si>
    <t>CostToExtendListing</t>
  </si>
  <si>
    <t>CostPerListing</t>
  </si>
  <si>
    <t>CostPerListingPerMonth</t>
  </si>
  <si>
    <t>PixOption</t>
  </si>
  <si>
    <t>InvoiceNotQuote</t>
  </si>
  <si>
    <t>5. All fees are due upon receipt of our invoice. Late charges of 1% per month will accrue after 1 month.</t>
  </si>
  <si>
    <t>4. If listings remain active after the final expiration date, and are not renewed, we charge $3.00/day.</t>
  </si>
  <si>
    <r>
      <rPr>
        <b/>
        <sz val="9"/>
        <rFont val="Arial"/>
        <family val="2"/>
      </rPr>
      <t>Number of Properties</t>
    </r>
    <r>
      <rPr>
        <sz val="9"/>
        <rFont val="Arial"/>
        <family val="2"/>
      </rPr>
      <t xml:space="preserve"> to list. </t>
    </r>
    <r>
      <rPr>
        <b/>
        <sz val="9"/>
        <rFont val="Arial"/>
        <family val="2"/>
      </rPr>
      <t>Minimum of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</si>
</sst>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&quot;$&quot;#,##0"/>
  </numFmts>
  <fonts count="21" x14ac:knownFonts="1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61"/>
      <name val="Arial"/>
      <family val="2"/>
    </font>
    <font>
      <b/>
      <sz val="9"/>
      <color rgb="FFFF000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8" fontId="7" fillId="0" borderId="0" xfId="0" applyNumberFormat="1" applyFont="1"/>
    <xf numFmtId="8" fontId="7" fillId="0" borderId="0" xfId="1" applyNumberFormat="1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13" fillId="0" borderId="0" xfId="0" applyFont="1"/>
    <xf numFmtId="0" fontId="0" fillId="0" borderId="0" xfId="0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/>
    <xf numFmtId="0" fontId="14" fillId="0" borderId="0" xfId="0" applyFont="1"/>
    <xf numFmtId="0" fontId="16" fillId="0" borderId="0" xfId="0" applyFont="1"/>
    <xf numFmtId="0" fontId="0" fillId="0" borderId="0" xfId="0" applyBorder="1"/>
    <xf numFmtId="0" fontId="15" fillId="0" borderId="1" xfId="0" applyFont="1" applyBorder="1"/>
    <xf numFmtId="0" fontId="0" fillId="0" borderId="2" xfId="0" applyBorder="1"/>
    <xf numFmtId="0" fontId="0" fillId="0" borderId="3" xfId="0" applyBorder="1"/>
    <xf numFmtId="0" fontId="15" fillId="0" borderId="4" xfId="0" applyFont="1" applyBorder="1"/>
    <xf numFmtId="0" fontId="0" fillId="0" borderId="5" xfId="0" applyBorder="1"/>
    <xf numFmtId="0" fontId="15" fillId="0" borderId="6" xfId="0" applyFont="1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/>
    <xf numFmtId="8" fontId="1" fillId="0" borderId="0" xfId="1" applyNumberFormat="1" applyFont="1"/>
    <xf numFmtId="0" fontId="17" fillId="0" borderId="0" xfId="0" applyFont="1"/>
    <xf numFmtId="0" fontId="6" fillId="0" borderId="0" xfId="2" applyFont="1" applyAlignment="1">
      <alignment vertical="top"/>
    </xf>
    <xf numFmtId="0" fontId="1" fillId="0" borderId="0" xfId="2" applyAlignment="1"/>
    <xf numFmtId="0" fontId="18" fillId="0" borderId="0" xfId="2" applyFont="1" applyAlignment="1">
      <alignment horizontal="right" vertical="top"/>
    </xf>
    <xf numFmtId="8" fontId="19" fillId="0" borderId="0" xfId="1" applyNumberFormat="1" applyFont="1"/>
    <xf numFmtId="0" fontId="12" fillId="3" borderId="0" xfId="0" applyFont="1" applyFill="1"/>
    <xf numFmtId="0" fontId="0" fillId="3" borderId="0" xfId="0" applyFill="1"/>
    <xf numFmtId="165" fontId="12" fillId="3" borderId="0" xfId="0" applyNumberFormat="1" applyFont="1" applyFill="1"/>
    <xf numFmtId="0" fontId="6" fillId="0" borderId="0" xfId="2" applyFont="1" applyAlignment="1">
      <alignment vertical="top"/>
    </xf>
    <xf numFmtId="0" fontId="1" fillId="0" borderId="0" xfId="2" applyAlignment="1"/>
    <xf numFmtId="0" fontId="20" fillId="0" borderId="0" xfId="0" quotePrefix="1" applyFont="1" applyAlignment="1">
      <alignment horizontal="right"/>
    </xf>
    <xf numFmtId="0" fontId="20" fillId="0" borderId="0" xfId="0" applyFont="1" applyAlignment="1">
      <alignment horizontal="right"/>
    </xf>
    <xf numFmtId="164" fontId="1" fillId="0" borderId="0" xfId="0" applyNumberFormat="1" applyFont="1"/>
    <xf numFmtId="2" fontId="0" fillId="0" borderId="0" xfId="0" applyNumberFormat="1"/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6" fontId="1" fillId="0" borderId="0" xfId="0" applyNumberFormat="1" applyFont="1"/>
    <xf numFmtId="8" fontId="0" fillId="0" borderId="0" xfId="0" applyNumberFormat="1"/>
    <xf numFmtId="0" fontId="6" fillId="0" borderId="0" xfId="2" applyFont="1" applyAlignment="1">
      <alignment vertical="top"/>
    </xf>
    <xf numFmtId="0" fontId="1" fillId="0" borderId="0" xfId="2" applyAlignment="1"/>
    <xf numFmtId="14" fontId="20" fillId="4" borderId="0" xfId="0" applyNumberFormat="1" applyFont="1" applyFill="1" applyAlignment="1" applyProtection="1">
      <alignment horizontal="left"/>
    </xf>
    <xf numFmtId="0" fontId="11" fillId="4" borderId="0" xfId="0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5" fmlaLink="MonthPick" fmlaRange="MonthList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38100</xdr:colOff>
          <xdr:row>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39"/>
  <sheetViews>
    <sheetView showGridLines="0" tabSelected="1" topLeftCell="B1" workbookViewId="0">
      <pane ySplit="2" topLeftCell="A3" activePane="bottomLeft" state="frozen"/>
      <selection pane="bottomLeft" activeCell="C5" sqref="C5"/>
    </sheetView>
  </sheetViews>
  <sheetFormatPr defaultRowHeight="12" x14ac:dyDescent="0.2"/>
  <cols>
    <col min="1" max="1" width="1.85546875" customWidth="1"/>
    <col min="2" max="2" width="3.28515625" style="10" customWidth="1"/>
    <col min="3" max="3" width="10.7109375" customWidth="1"/>
    <col min="4" max="4" width="7.7109375" bestFit="1" customWidth="1"/>
    <col min="10" max="10" width="18.5703125" customWidth="1"/>
    <col min="11" max="11" width="12.85546875" customWidth="1"/>
    <col min="12" max="12" width="9.85546875" bestFit="1" customWidth="1"/>
    <col min="13" max="13" width="5.42578125" hidden="1" customWidth="1"/>
    <col min="14" max="14" width="7.42578125" hidden="1" customWidth="1"/>
    <col min="15" max="15" width="6.42578125" hidden="1" customWidth="1"/>
    <col min="16" max="16" width="7.42578125" hidden="1" customWidth="1"/>
    <col min="17" max="17" width="2" hidden="1" customWidth="1"/>
    <col min="18" max="18" width="12" hidden="1" customWidth="1"/>
  </cols>
  <sheetData>
    <row r="1" spans="1:15" ht="17.45" customHeight="1" x14ac:dyDescent="0.25">
      <c r="A1" s="23" t="s">
        <v>16</v>
      </c>
      <c r="E1" s="8"/>
      <c r="F1" s="22" t="str">
        <f>"WeNeedaVacation.com 2020 Free Rotations Fixed Plan " &amp; IF(InvoiceNotQuote,"Invoice","Quote")</f>
        <v>WeNeedaVacation.com 2020 Free Rotations Fixed Plan Quote</v>
      </c>
    </row>
    <row r="2" spans="1:15" s="9" customFormat="1" ht="18" customHeight="1" x14ac:dyDescent="0.2">
      <c r="B2" s="11"/>
      <c r="C2" s="46" t="s">
        <v>28</v>
      </c>
      <c r="D2" s="56"/>
      <c r="E2" s="56"/>
      <c r="F2" s="56"/>
      <c r="G2" s="56"/>
      <c r="H2" s="56"/>
      <c r="J2" s="45" t="s">
        <v>27</v>
      </c>
      <c r="K2" s="55">
        <v>43800</v>
      </c>
      <c r="L2" s="55"/>
      <c r="M2" s="55"/>
      <c r="N2" s="55"/>
      <c r="O2" s="55"/>
    </row>
    <row r="3" spans="1:15" ht="11.45" customHeight="1" x14ac:dyDescent="0.3">
      <c r="E3" s="1"/>
      <c r="G3" s="1"/>
    </row>
    <row r="4" spans="1:15" ht="12.75" x14ac:dyDescent="0.2">
      <c r="B4" s="15" t="s">
        <v>21</v>
      </c>
    </row>
    <row r="5" spans="1:15" ht="15.6" customHeight="1" x14ac:dyDescent="0.2">
      <c r="B5" s="10">
        <v>1</v>
      </c>
      <c r="C5" s="16">
        <v>10</v>
      </c>
      <c r="E5" s="3" t="s">
        <v>37</v>
      </c>
    </row>
    <row r="6" spans="1:15" ht="15.6" customHeight="1" x14ac:dyDescent="0.2">
      <c r="B6" s="10">
        <v>2</v>
      </c>
      <c r="C6" s="18"/>
      <c r="E6" s="3" t="s">
        <v>22</v>
      </c>
    </row>
    <row r="7" spans="1:15" ht="15.6" customHeight="1" x14ac:dyDescent="0.2">
      <c r="B7" s="10">
        <v>3</v>
      </c>
      <c r="C7" s="20">
        <v>43831</v>
      </c>
      <c r="E7" t="str">
        <f>"Date to begin the listing period. Listing period runs from "  &amp; TEXT(StartDate,"m/d/yyyy") &amp;" to "&amp; TEXT(EndDate,"m/d/yyyy") &amp;"."</f>
        <v>Date to begin the listing period. Listing period runs from 1/1/2020 to 1/1/2021.</v>
      </c>
      <c r="M7" s="21"/>
    </row>
    <row r="8" spans="1:15" ht="15.6" customHeight="1" x14ac:dyDescent="0.2">
      <c r="E8" s="35" t="s">
        <v>26</v>
      </c>
    </row>
    <row r="9" spans="1:15" ht="15.6" customHeight="1" x14ac:dyDescent="0.2">
      <c r="B9" s="13">
        <v>4</v>
      </c>
      <c r="C9" s="16">
        <v>0</v>
      </c>
      <c r="E9" s="3" t="str">
        <f>IF(PixOption=1,"Extra pictures for some of your listings beyond 14. Cost is $1/listing/month.",IF(PixOption=2,"Extra pictures (beyond 14) to apply to ALL listings. Cost is $"&amp;CostPerExtraPix&amp;"/picture/listing.","Missing Picture Option!"))</f>
        <v>Extra pictures for some of your listings beyond 14. Cost is $1/listing/month.</v>
      </c>
      <c r="M9">
        <f>IF(MonthsChosen&lt;9,2,IF(MonthsChosen&lt;12,3,4))</f>
        <v>4</v>
      </c>
    </row>
    <row r="10" spans="1:15" ht="15.6" customHeight="1" x14ac:dyDescent="0.2">
      <c r="E10" s="35"/>
    </row>
    <row r="11" spans="1:15" ht="15.6" customHeight="1" x14ac:dyDescent="0.2">
      <c r="C11" s="2" t="s">
        <v>20</v>
      </c>
    </row>
    <row r="12" spans="1:15" ht="15.6" customHeight="1" x14ac:dyDescent="0.2">
      <c r="C12" s="25" t="str">
        <f>"1. The Number of active properties may be increased anytime for the remainder of the Fixed Plan for $"&amp;CostToAddListing&amp;" per listing/month."</f>
        <v>1. The Number of active properties may be increased anytime for the remainder of the Fixed Plan for $36 per listing/month.</v>
      </c>
      <c r="D12" s="26"/>
      <c r="E12" s="26"/>
      <c r="F12" s="26"/>
      <c r="G12" s="26"/>
      <c r="H12" s="26"/>
      <c r="I12" s="26"/>
      <c r="J12" s="26"/>
      <c r="K12" s="27"/>
    </row>
    <row r="13" spans="1:15" ht="15.6" customHeight="1" x14ac:dyDescent="0.2">
      <c r="C13" s="28" t="s">
        <v>23</v>
      </c>
      <c r="D13" s="24"/>
      <c r="E13" s="24"/>
      <c r="F13" s="24"/>
      <c r="G13" s="24"/>
      <c r="H13" s="24"/>
      <c r="I13" s="24"/>
      <c r="J13" s="24"/>
      <c r="K13" s="29"/>
    </row>
    <row r="14" spans="1:15" ht="15.6" customHeight="1" x14ac:dyDescent="0.2">
      <c r="C14" s="28" t="str">
        <f>"3. If you want to extend your plan when it ends, the cost per listing is $"&amp;CostToExtendListing&amp;" per month. "</f>
        <v xml:space="preserve">3. If you want to extend your plan when it ends, the cost per listing is $50 per month. </v>
      </c>
      <c r="D14" s="24"/>
      <c r="E14" s="24"/>
      <c r="F14" s="24"/>
      <c r="G14" s="24"/>
      <c r="H14" s="24"/>
      <c r="I14" s="24"/>
      <c r="J14" s="24"/>
      <c r="K14" s="29"/>
    </row>
    <row r="15" spans="1:15" ht="15.6" customHeight="1" x14ac:dyDescent="0.2">
      <c r="C15" s="28" t="s">
        <v>36</v>
      </c>
      <c r="D15" s="24"/>
      <c r="E15" s="24"/>
      <c r="F15" s="24"/>
      <c r="G15" s="24"/>
      <c r="H15" s="24"/>
      <c r="I15" s="24"/>
      <c r="J15" s="24"/>
      <c r="K15" s="29"/>
    </row>
    <row r="16" spans="1:15" ht="15.6" customHeight="1" x14ac:dyDescent="0.2">
      <c r="C16" s="30" t="s">
        <v>35</v>
      </c>
      <c r="D16" s="31"/>
      <c r="E16" s="31"/>
      <c r="F16" s="31"/>
      <c r="G16" s="31"/>
      <c r="H16" s="31"/>
      <c r="I16" s="31"/>
      <c r="J16" s="31"/>
      <c r="K16" s="32"/>
      <c r="L16" s="24"/>
    </row>
    <row r="17" spans="1:18" ht="15.6" customHeight="1" x14ac:dyDescent="0.2">
      <c r="D17" s="33"/>
      <c r="E17" s="24"/>
      <c r="F17" s="24"/>
      <c r="G17" s="24"/>
      <c r="H17" s="24"/>
      <c r="I17" s="24"/>
      <c r="J17" s="24"/>
      <c r="K17" s="24"/>
      <c r="L17" s="24"/>
    </row>
    <row r="18" spans="1:18" ht="15.6" customHeight="1" x14ac:dyDescent="0.2">
      <c r="A18" s="2"/>
      <c r="B18" s="15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8" ht="15.6" customHeight="1" x14ac:dyDescent="0.2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8" ht="15.6" customHeight="1" x14ac:dyDescent="0.2">
      <c r="A20" s="3"/>
      <c r="B20" s="13"/>
      <c r="C20" s="2" t="s">
        <v>25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8" x14ac:dyDescent="0.2">
      <c r="A21" s="4"/>
      <c r="B21" s="13"/>
      <c r="C21" s="3"/>
      <c r="D21" s="3"/>
      <c r="E21" s="53" t="str">
        <f>"Properties " &amp;MinListings&amp;" to "&amp;MaxListings&amp;": ($"&amp;BaseDlrs&amp;" each for 6 months plus "&amp;TEXT(DlrsPerMonth,"$0.00")&amp;"/each additional month)"</f>
        <v>Properties 1 to 15: ($249 each for 6 months plus $16.67/each additional month)</v>
      </c>
      <c r="F21" s="53"/>
      <c r="G21" s="53"/>
      <c r="H21" s="53"/>
      <c r="I21" s="54"/>
      <c r="J21" s="54"/>
      <c r="K21" s="34">
        <f>IF(NumProperties&gt;=MinListings,(MIN(NumProperties,MaxListings)-MinListings+1)*(BaseDlrs+(MonthsChosen-InitialMonth)*DlrsPerMonth),0)</f>
        <v>3490.0000019999998</v>
      </c>
      <c r="L21" s="34"/>
      <c r="M21" s="3">
        <v>249</v>
      </c>
      <c r="N21">
        <v>16.6666667</v>
      </c>
      <c r="O21">
        <v>1</v>
      </c>
      <c r="P21">
        <v>15</v>
      </c>
    </row>
    <row r="22" spans="1:18" x14ac:dyDescent="0.2">
      <c r="A22" s="4"/>
      <c r="B22" s="14"/>
      <c r="C22" s="4"/>
      <c r="D22" s="4"/>
      <c r="E22" s="53" t="str">
        <f>"Properties " &amp;MinListings&amp;" to "&amp;MaxListings&amp;": ($"&amp;BaseDlrs&amp;" each for 6 months plus "&amp;TEXT(DlrsPerMonth,"$0.00")&amp;"/each additional month)"</f>
        <v>Properties 16 to 100: ($219 each for 6 months plus $16.67/each additional month)</v>
      </c>
      <c r="F22" s="53"/>
      <c r="G22" s="53"/>
      <c r="H22" s="53"/>
      <c r="I22" s="54"/>
      <c r="J22" s="54"/>
      <c r="K22" s="34">
        <f>IF(NumProperties&gt;=MinListings,(MIN(NumProperties,MaxListings)-MinListings+1)*(BaseDlrs+(MonthsChosen-InitialMonth)*DlrsPerMonth),0)</f>
        <v>0</v>
      </c>
      <c r="L22" s="34"/>
      <c r="M22" s="3">
        <v>219</v>
      </c>
      <c r="N22">
        <v>16.6666667</v>
      </c>
      <c r="O22">
        <f>P21+1</f>
        <v>16</v>
      </c>
      <c r="P22">
        <v>100</v>
      </c>
      <c r="R22" s="52">
        <f>K22/199</f>
        <v>0</v>
      </c>
    </row>
    <row r="23" spans="1:18" x14ac:dyDescent="0.2">
      <c r="A23" s="4"/>
      <c r="B23" s="14"/>
      <c r="C23" s="4"/>
      <c r="D23" s="4"/>
      <c r="E23" s="53" t="str">
        <f>"Properties " &amp;MinListings&amp;" to "&amp;MaxListings&amp;": ($"&amp;BaseDlrs&amp;" each for 6 months plus "&amp;TEXT(DlrsPerMonth,"$0.00")&amp;"/each additional month)"</f>
        <v>Properties 101 to 999: ($199 each for 6 months plus $16.67/each additional month)</v>
      </c>
      <c r="F23" s="53"/>
      <c r="G23" s="53"/>
      <c r="H23" s="53"/>
      <c r="I23" s="54"/>
      <c r="J23" s="54"/>
      <c r="K23" s="34">
        <f>IF(NumProperties&gt;=MinListings,(MIN(NumProperties,MaxListings)-MinListings+1)*(BaseDlrs+(MonthsChosen-InitialMonth)*DlrsPerMonth),0)</f>
        <v>0</v>
      </c>
      <c r="L23" s="34"/>
      <c r="M23" s="3">
        <v>199</v>
      </c>
      <c r="N23">
        <v>16.6666667</v>
      </c>
      <c r="O23">
        <f>P22+1</f>
        <v>101</v>
      </c>
      <c r="P23">
        <v>999</v>
      </c>
    </row>
    <row r="24" spans="1:18" x14ac:dyDescent="0.2">
      <c r="A24" s="4"/>
      <c r="B24" s="14"/>
      <c r="C24" s="4"/>
      <c r="D24" s="4"/>
      <c r="E24" s="43" t="str">
        <f>IF(PixOption=1,"Extra pictures (beyond the 14 included in each listing)",IF(ExtraPix&gt;0,ExtraPix &amp; " extra pictures in every listing for a total of " &amp;ExtraPix+14&amp;" pictures per listing.",""))</f>
        <v>Extra pictures (beyond the 14 included in each listing)</v>
      </c>
      <c r="F24" s="43"/>
      <c r="G24" s="43"/>
      <c r="H24" s="43"/>
      <c r="I24" s="44"/>
      <c r="J24" s="44"/>
      <c r="K24" s="34">
        <f>IF(PixOption=1,ExtraPix*MonthsChosen*1,IF(ExtraPix&gt;0,NumProperties*CostPerExtraPix*ExtraPix,""))</f>
        <v>0</v>
      </c>
      <c r="L24" s="34"/>
      <c r="M24" s="3"/>
    </row>
    <row r="25" spans="1:18" s="5" customFormat="1" ht="12" customHeight="1" x14ac:dyDescent="0.2">
      <c r="A25"/>
      <c r="B25" s="10"/>
      <c r="C25"/>
      <c r="D25"/>
      <c r="E25"/>
      <c r="F25"/>
      <c r="G25"/>
      <c r="H25"/>
      <c r="I25"/>
      <c r="J25"/>
      <c r="K25"/>
      <c r="L25" s="7"/>
      <c r="M25" s="6"/>
    </row>
    <row r="26" spans="1:18" s="3" customFormat="1" ht="12" customHeight="1" x14ac:dyDescent="0.2">
      <c r="A26"/>
      <c r="B26" s="10"/>
      <c r="C26" s="40" t="s">
        <v>10</v>
      </c>
      <c r="D26" s="41"/>
      <c r="E26" s="41"/>
      <c r="F26" s="41"/>
      <c r="G26" s="41"/>
      <c r="H26" s="41"/>
      <c r="I26" s="41"/>
      <c r="J26" s="41"/>
      <c r="K26" s="41"/>
      <c r="L26" s="42">
        <f>SUM(K19:K25)</f>
        <v>3490.0000019999998</v>
      </c>
      <c r="M26" s="42">
        <f t="shared" ref="M26:P26" si="0">SUM(L19:L25)</f>
        <v>0</v>
      </c>
      <c r="N26" s="42">
        <f t="shared" si="0"/>
        <v>667</v>
      </c>
      <c r="O26" s="42">
        <f t="shared" si="0"/>
        <v>50.000000100000001</v>
      </c>
      <c r="P26" s="42">
        <f t="shared" si="0"/>
        <v>118</v>
      </c>
      <c r="Q26" s="3">
        <v>2</v>
      </c>
      <c r="R26" s="51">
        <f>L26*Q26</f>
        <v>6980.0000039999995</v>
      </c>
    </row>
    <row r="27" spans="1:18" x14ac:dyDescent="0.2">
      <c r="A27" s="3"/>
      <c r="B27" s="13"/>
      <c r="C27" s="3"/>
      <c r="D27" s="3"/>
      <c r="E27" s="36"/>
      <c r="F27" s="36"/>
      <c r="G27" s="36"/>
      <c r="H27" s="36"/>
      <c r="I27" s="37"/>
      <c r="J27" s="37"/>
      <c r="K27" s="34"/>
      <c r="L27" s="34"/>
      <c r="M27" s="3"/>
    </row>
    <row r="28" spans="1:18" x14ac:dyDescent="0.2">
      <c r="A28" s="3"/>
      <c r="B28" s="13"/>
      <c r="C28" s="3"/>
      <c r="D28" s="3"/>
      <c r="F28" s="36"/>
      <c r="G28" s="36"/>
      <c r="H28" s="36"/>
      <c r="I28" s="37"/>
      <c r="J28" s="38" t="str">
        <f>"Average cost per listing: (" &amp; TEXT(L26,"$#,##0") &amp;" / "&amp; NumProperties &amp; "):"</f>
        <v>Average cost per listing: ($3,490 / 10):</v>
      </c>
      <c r="K28" s="39">
        <f>L26/NumProperties</f>
        <v>349.00000019999999</v>
      </c>
      <c r="L28" s="34"/>
      <c r="M28" s="3"/>
    </row>
    <row r="29" spans="1:18" s="5" customFormat="1" ht="12" customHeight="1" x14ac:dyDescent="0.2">
      <c r="A29"/>
      <c r="B29" s="10"/>
      <c r="C29"/>
      <c r="D29"/>
      <c r="E29"/>
      <c r="F29"/>
      <c r="G29"/>
      <c r="H29"/>
      <c r="I29"/>
      <c r="J29"/>
      <c r="K29"/>
      <c r="L29"/>
      <c r="M29" s="6"/>
    </row>
    <row r="30" spans="1:18" s="5" customFormat="1" ht="12" customHeight="1" x14ac:dyDescent="0.2">
      <c r="A30"/>
      <c r="B30" s="10"/>
      <c r="C30" s="17" t="str">
        <f>IF(NOT(InvoiceNotQuote),"This quote is valid for the next 30 days, or until "&amp;TEXT(DATE(YEAR(QuoteDate),MONTH(QuoteDate)+1,DAY(QuoteDate)),"m/d/yyyy")&amp;".","")</f>
        <v>This quote is valid for the next 30 days, or until 1/1/2020.</v>
      </c>
      <c r="D30"/>
      <c r="E30"/>
      <c r="F30"/>
      <c r="G30"/>
      <c r="H30"/>
      <c r="I30"/>
      <c r="J30"/>
      <c r="K30"/>
      <c r="L30"/>
      <c r="M30" s="6"/>
    </row>
    <row r="31" spans="1:18" s="4" customFormat="1" ht="10.5" customHeight="1" x14ac:dyDescent="0.2">
      <c r="A31"/>
      <c r="B31" s="10"/>
      <c r="C31"/>
      <c r="E31"/>
      <c r="F31"/>
      <c r="G31"/>
      <c r="H31"/>
      <c r="I31"/>
      <c r="J31"/>
      <c r="K31"/>
      <c r="L31"/>
      <c r="M31"/>
    </row>
    <row r="32" spans="1:18" s="5" customFormat="1" ht="12" customHeight="1" x14ac:dyDescent="0.2">
      <c r="A32"/>
      <c r="B32" s="10"/>
      <c r="C32" s="17" t="str">
        <f>IF(NOT(InvoiceNotQuote),"Fill this out, save, and e-mail to elizabeth@weneedavacation.com. Questions? Call 888 281-8660.","")</f>
        <v>Fill this out, save, and e-mail to elizabeth@weneedavacation.com. Questions? Call 888 281-8660.</v>
      </c>
      <c r="D32"/>
      <c r="E32"/>
      <c r="F32"/>
      <c r="G32"/>
      <c r="H32"/>
      <c r="I32"/>
      <c r="J32"/>
      <c r="K32"/>
      <c r="L32"/>
      <c r="M32" s="6"/>
    </row>
    <row r="33" spans="1:13" s="4" customFormat="1" ht="10.5" customHeight="1" x14ac:dyDescent="0.2">
      <c r="A33"/>
      <c r="B33" s="10"/>
      <c r="C33"/>
      <c r="E33"/>
      <c r="F33"/>
      <c r="G33"/>
      <c r="H33"/>
      <c r="I33"/>
      <c r="J33"/>
      <c r="K33"/>
      <c r="L33"/>
      <c r="M33"/>
    </row>
    <row r="34" spans="1:13" s="4" customFormat="1" ht="12.75" customHeight="1" x14ac:dyDescent="0.2">
      <c r="A34"/>
      <c r="B34" s="10"/>
      <c r="C34" s="19">
        <v>43809</v>
      </c>
      <c r="D34" t="s">
        <v>17</v>
      </c>
      <c r="E34"/>
      <c r="F34"/>
      <c r="G34"/>
      <c r="H34"/>
      <c r="I34"/>
      <c r="J34"/>
      <c r="K34"/>
      <c r="L34"/>
      <c r="M34"/>
    </row>
    <row r="35" spans="1:13" s="4" customFormat="1" x14ac:dyDescent="0.2">
      <c r="A35"/>
      <c r="B35" s="10"/>
      <c r="D35"/>
      <c r="E35"/>
      <c r="F35"/>
      <c r="G35"/>
      <c r="H35"/>
      <c r="I35"/>
      <c r="J35"/>
      <c r="K35"/>
      <c r="L35"/>
      <c r="M35"/>
    </row>
    <row r="36" spans="1:13" s="4" customFormat="1" x14ac:dyDescent="0.2">
      <c r="A36"/>
      <c r="B36" s="10"/>
      <c r="E36"/>
      <c r="F36"/>
      <c r="G36"/>
      <c r="H36"/>
      <c r="I36"/>
      <c r="J36"/>
      <c r="K36"/>
      <c r="L36"/>
      <c r="M36"/>
    </row>
    <row r="37" spans="1:13" s="4" customFormat="1" x14ac:dyDescent="0.2">
      <c r="A37"/>
      <c r="B37" s="10"/>
      <c r="C37"/>
      <c r="D37"/>
      <c r="E37"/>
      <c r="F37"/>
      <c r="G37"/>
      <c r="H37"/>
      <c r="I37"/>
      <c r="J37"/>
      <c r="K37"/>
      <c r="L37"/>
      <c r="M37"/>
    </row>
    <row r="38" spans="1:13" s="4" customFormat="1" x14ac:dyDescent="0.2">
      <c r="A38"/>
      <c r="B38" s="10"/>
      <c r="C38"/>
      <c r="D38"/>
      <c r="E38"/>
      <c r="F38"/>
      <c r="G38"/>
      <c r="H38"/>
      <c r="I38"/>
      <c r="J38"/>
      <c r="K38"/>
      <c r="L38"/>
      <c r="M38"/>
    </row>
    <row r="39" spans="1:13" s="4" customFormat="1" x14ac:dyDescent="0.2">
      <c r="A39"/>
      <c r="B39" s="10"/>
      <c r="C39"/>
      <c r="D39"/>
      <c r="E39"/>
      <c r="F39"/>
      <c r="G39"/>
      <c r="H39"/>
      <c r="I39"/>
      <c r="J39"/>
      <c r="K39"/>
      <c r="L39"/>
      <c r="M39"/>
    </row>
  </sheetData>
  <mergeCells count="5">
    <mergeCell ref="E21:J21"/>
    <mergeCell ref="E22:J22"/>
    <mergeCell ref="E23:J23"/>
    <mergeCell ref="K2:O2"/>
    <mergeCell ref="D2:H2"/>
  </mergeCells>
  <pageMargins left="0.25" right="0.25" top="0.41" bottom="0.17" header="0.39" footer="0.46"/>
  <pageSetup orientation="portrait" horizontalDpi="4294967293" verticalDpi="4294967293" r:id="rId1"/>
  <headerFooter alignWithMargins="0">
    <oddFooter>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8"/>
  <sheetViews>
    <sheetView workbookViewId="0">
      <selection activeCell="A35" sqref="A35:A36"/>
    </sheetView>
  </sheetViews>
  <sheetFormatPr defaultRowHeight="12" x14ac:dyDescent="0.2"/>
  <cols>
    <col min="1" max="1" width="20.42578125" bestFit="1" customWidth="1"/>
    <col min="2" max="2" width="10.42578125" bestFit="1" customWidth="1"/>
    <col min="3" max="3" width="12.42578125" customWidth="1"/>
  </cols>
  <sheetData>
    <row r="1" spans="1:5" x14ac:dyDescent="0.2">
      <c r="A1" t="s">
        <v>0</v>
      </c>
      <c r="C1" t="s">
        <v>1</v>
      </c>
      <c r="E1" t="s">
        <v>9</v>
      </c>
    </row>
    <row r="2" spans="1:5" x14ac:dyDescent="0.2">
      <c r="A2" t="str">
        <f>B2&amp;" months"</f>
        <v>6 months</v>
      </c>
      <c r="B2">
        <v>6</v>
      </c>
      <c r="C2">
        <v>7</v>
      </c>
    </row>
    <row r="3" spans="1:5" x14ac:dyDescent="0.2">
      <c r="A3" t="str">
        <f t="shared" ref="A3:A8" si="0">B3&amp;" months"</f>
        <v>7 months</v>
      </c>
      <c r="B3">
        <v>7</v>
      </c>
    </row>
    <row r="4" spans="1:5" x14ac:dyDescent="0.2">
      <c r="A4" t="str">
        <f t="shared" si="0"/>
        <v>8 months</v>
      </c>
      <c r="B4">
        <v>8</v>
      </c>
      <c r="C4" t="s">
        <v>2</v>
      </c>
    </row>
    <row r="5" spans="1:5" x14ac:dyDescent="0.2">
      <c r="A5" t="str">
        <f t="shared" si="0"/>
        <v>9 months</v>
      </c>
      <c r="B5">
        <v>9</v>
      </c>
      <c r="C5">
        <f>INDEX($B$2:$B$8,MonthPick)</f>
        <v>12</v>
      </c>
    </row>
    <row r="6" spans="1:5" x14ac:dyDescent="0.2">
      <c r="A6" t="str">
        <f t="shared" si="0"/>
        <v>10 months</v>
      </c>
      <c r="B6">
        <v>10</v>
      </c>
    </row>
    <row r="7" spans="1:5" x14ac:dyDescent="0.2">
      <c r="A7" t="str">
        <f t="shared" si="0"/>
        <v>11 months</v>
      </c>
      <c r="B7">
        <v>11</v>
      </c>
    </row>
    <row r="8" spans="1:5" x14ac:dyDescent="0.2">
      <c r="A8" t="str">
        <f t="shared" si="0"/>
        <v>12 months</v>
      </c>
      <c r="B8">
        <v>12</v>
      </c>
    </row>
    <row r="10" spans="1:5" x14ac:dyDescent="0.2">
      <c r="A10" t="s">
        <v>15</v>
      </c>
      <c r="B10" s="21">
        <f>DATE(YEAR(StartDate),MONTH(StartDate)+MonthsChosen,DAY(StartDate))</f>
        <v>44197</v>
      </c>
    </row>
    <row r="12" spans="1:5" x14ac:dyDescent="0.2">
      <c r="A12" t="s">
        <v>3</v>
      </c>
      <c r="C12" t="s">
        <v>6</v>
      </c>
    </row>
    <row r="13" spans="1:5" x14ac:dyDescent="0.2">
      <c r="A13" t="s">
        <v>4</v>
      </c>
      <c r="C13">
        <v>2</v>
      </c>
    </row>
    <row r="14" spans="1:5" x14ac:dyDescent="0.2">
      <c r="A14" t="s">
        <v>5</v>
      </c>
    </row>
    <row r="16" spans="1:5" x14ac:dyDescent="0.2">
      <c r="A16" t="s">
        <v>7</v>
      </c>
      <c r="C16" t="s">
        <v>8</v>
      </c>
    </row>
    <row r="17" spans="1:3" x14ac:dyDescent="0.2">
      <c r="A17" t="s">
        <v>4</v>
      </c>
      <c r="C17">
        <v>2</v>
      </c>
    </row>
    <row r="18" spans="1:3" x14ac:dyDescent="0.2">
      <c r="A18" t="s">
        <v>5</v>
      </c>
    </row>
    <row r="20" spans="1:3" x14ac:dyDescent="0.2">
      <c r="A20" t="s">
        <v>11</v>
      </c>
      <c r="C20" t="s">
        <v>12</v>
      </c>
    </row>
    <row r="21" spans="1:3" x14ac:dyDescent="0.2">
      <c r="A21" t="s">
        <v>4</v>
      </c>
      <c r="C21">
        <v>2</v>
      </c>
    </row>
    <row r="22" spans="1:3" x14ac:dyDescent="0.2">
      <c r="A22" t="s">
        <v>5</v>
      </c>
    </row>
    <row r="26" spans="1:3" x14ac:dyDescent="0.2">
      <c r="A26" t="s">
        <v>13</v>
      </c>
      <c r="C26" t="s">
        <v>14</v>
      </c>
    </row>
    <row r="27" spans="1:3" x14ac:dyDescent="0.2">
      <c r="A27" t="s">
        <v>4</v>
      </c>
      <c r="C27">
        <v>2</v>
      </c>
    </row>
    <row r="28" spans="1:3" x14ac:dyDescent="0.2">
      <c r="A28" t="s">
        <v>5</v>
      </c>
    </row>
    <row r="30" spans="1:3" x14ac:dyDescent="0.2">
      <c r="A30" s="3" t="s">
        <v>19</v>
      </c>
      <c r="B30">
        <v>14</v>
      </c>
    </row>
    <row r="31" spans="1:3" x14ac:dyDescent="0.2">
      <c r="A31" s="3" t="s">
        <v>31</v>
      </c>
      <c r="B31">
        <f>CostPerListing</f>
        <v>349.00000019999999</v>
      </c>
    </row>
    <row r="32" spans="1:3" x14ac:dyDescent="0.2">
      <c r="A32" s="3" t="s">
        <v>32</v>
      </c>
      <c r="B32" s="48">
        <f>B31/MonthsChosen</f>
        <v>29.08333335</v>
      </c>
    </row>
    <row r="33" spans="1:2" x14ac:dyDescent="0.2">
      <c r="A33" s="47" t="s">
        <v>29</v>
      </c>
      <c r="B33">
        <f>INT(CostPerListing/MonthsChosen*1.25)</f>
        <v>36</v>
      </c>
    </row>
    <row r="34" spans="1:2" x14ac:dyDescent="0.2">
      <c r="A34" s="3" t="s">
        <v>30</v>
      </c>
      <c r="B34">
        <v>50</v>
      </c>
    </row>
    <row r="35" spans="1:2" ht="15" x14ac:dyDescent="0.2">
      <c r="A35" s="3" t="s">
        <v>33</v>
      </c>
      <c r="B35" s="49">
        <v>1</v>
      </c>
    </row>
    <row r="36" spans="1:2" x14ac:dyDescent="0.2">
      <c r="A36" t="s">
        <v>34</v>
      </c>
      <c r="B36" s="50">
        <v>0</v>
      </c>
    </row>
    <row r="38" spans="1:2" x14ac:dyDescent="0.2">
      <c r="A38" s="2" t="s">
        <v>18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8FBE29D3FF94383B170E677E96D90" ma:contentTypeVersion="12" ma:contentTypeDescription="Create a new document." ma:contentTypeScope="" ma:versionID="3262874c925d4bb619e6ae690848c78f">
  <xsd:schema xmlns:xsd="http://www.w3.org/2001/XMLSchema" xmlns:xs="http://www.w3.org/2001/XMLSchema" xmlns:p="http://schemas.microsoft.com/office/2006/metadata/properties" xmlns:ns2="03bf6f47-4d0c-4b58-8a1b-2a84ea18f1e5" xmlns:ns3="b39da22f-99ff-4493-ac3a-6bba32713976" targetNamespace="http://schemas.microsoft.com/office/2006/metadata/properties" ma:root="true" ma:fieldsID="e65575609ccd15ef1354fdc5bf53c2ec" ns2:_="" ns3:_="">
    <xsd:import namespace="03bf6f47-4d0c-4b58-8a1b-2a84ea18f1e5"/>
    <xsd:import namespace="b39da22f-99ff-4493-ac3a-6bba32713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f6f47-4d0c-4b58-8a1b-2a84ea18f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da22f-99ff-4493-ac3a-6bba32713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825DC-38F6-4AA1-9719-59498BE9B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f6f47-4d0c-4b58-8a1b-2a84ea18f1e5"/>
    <ds:schemaRef ds:uri="b39da22f-99ff-4493-ac3a-6bba32713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43FE8-5A70-4FE5-8CE0-DA593947F6B8}">
  <ds:schemaRefs>
    <ds:schemaRef ds:uri="b39da22f-99ff-4493-ac3a-6bba32713976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3bf6f47-4d0c-4b58-8a1b-2a84ea18f1e5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3BA36C-A231-4544-98FC-1744D30DDD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Fixed period</vt:lpstr>
      <vt:lpstr>Hidden</vt:lpstr>
      <vt:lpstr>BaseDlrs</vt:lpstr>
      <vt:lpstr>CostPerExtraPix</vt:lpstr>
      <vt:lpstr>CostPerListing</vt:lpstr>
      <vt:lpstr>CostToAddListing</vt:lpstr>
      <vt:lpstr>CostToExtendListing</vt:lpstr>
      <vt:lpstr>DlrsPerMonth</vt:lpstr>
      <vt:lpstr>EndDate</vt:lpstr>
      <vt:lpstr>ExtraCostPerListing</vt:lpstr>
      <vt:lpstr>'Fixed period'!ExtraPix</vt:lpstr>
      <vt:lpstr>InitialMonth</vt:lpstr>
      <vt:lpstr>InvoiceNotQuote</vt:lpstr>
      <vt:lpstr>MaxListings</vt:lpstr>
      <vt:lpstr>MinListings</vt:lpstr>
      <vt:lpstr>MonthList</vt:lpstr>
      <vt:lpstr>MonthPick</vt:lpstr>
      <vt:lpstr>MonthsChosen</vt:lpstr>
      <vt:lpstr>'Fixed period'!NumProperties</vt:lpstr>
      <vt:lpstr>PixOption</vt:lpstr>
      <vt:lpstr>QuoteDate</vt:lpstr>
      <vt:lpstr>StartDate</vt:lpstr>
      <vt:lpstr>Yes</vt:lpstr>
      <vt:lpstr>YesNo1</vt:lpstr>
      <vt:lpstr>YesNo1Pick</vt:lpstr>
      <vt:lpstr>YesNo2</vt:lpstr>
      <vt:lpstr>YesNo2Pick</vt:lpstr>
      <vt:lpstr>YesNo3</vt:lpstr>
      <vt:lpstr>YesNo3Pick</vt:lpstr>
      <vt:lpstr>YesNo4</vt:lpstr>
      <vt:lpstr>YesNo4Pick</vt:lpstr>
    </vt:vector>
  </TitlesOfParts>
  <Company>All Seasons Vacation Rentals,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Talmadge</dc:creator>
  <cp:lastModifiedBy>talmadge</cp:lastModifiedBy>
  <cp:lastPrinted>2015-10-07T18:07:17Z</cp:lastPrinted>
  <dcterms:created xsi:type="dcterms:W3CDTF">2003-11-07T21:36:18Z</dcterms:created>
  <dcterms:modified xsi:type="dcterms:W3CDTF">2019-12-16T19:54:56Z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0x0101000C98FBE29D3FF94383B170E677E96D90</vt:lpwstr>
  </property>
</Properties>
</file>